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espolowe\tk\tk.vi\38 - Postępowanie przetargowe umowa przewozowa\!PROJEKT UMOWY\!30.10 Dokumenty z ZP\Zmiany po Zarządzie - Przychody Pozataryfowe\Załączniki\"/>
    </mc:Choice>
  </mc:AlternateContent>
  <bookViews>
    <workbookView xWindow="0" yWindow="0" windowWidth="28800" windowHeight="11700"/>
  </bookViews>
  <sheets>
    <sheet name="Załącznik nr 7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1" l="1"/>
  <c r="L23" i="1"/>
  <c r="L22" i="1"/>
  <c r="L21" i="1"/>
  <c r="L20" i="1"/>
  <c r="K24" i="1"/>
  <c r="K23" i="1"/>
  <c r="K22" i="1"/>
  <c r="K21" i="1"/>
  <c r="K20" i="1"/>
  <c r="L19" i="1"/>
  <c r="L18" i="1"/>
  <c r="L17" i="1"/>
  <c r="L16" i="1"/>
  <c r="L15" i="1"/>
  <c r="L14" i="1"/>
  <c r="K19" i="1"/>
  <c r="K18" i="1"/>
  <c r="K17" i="1"/>
  <c r="K16" i="1"/>
  <c r="K15" i="1"/>
  <c r="K14" i="1"/>
  <c r="L13" i="1"/>
  <c r="L12" i="1"/>
  <c r="K13" i="1"/>
  <c r="K12" i="1"/>
  <c r="L11" i="1"/>
  <c r="L10" i="1"/>
  <c r="L9" i="1"/>
  <c r="L8" i="1"/>
  <c r="K11" i="1"/>
  <c r="K10" i="1"/>
  <c r="K9" i="1"/>
  <c r="K8" i="1"/>
  <c r="G19" i="1" l="1"/>
  <c r="G20" i="1"/>
  <c r="G21" i="1"/>
  <c r="G22" i="1"/>
  <c r="G23" i="1"/>
  <c r="G24" i="1"/>
  <c r="G9" i="1"/>
  <c r="G10" i="1"/>
  <c r="G11" i="1"/>
  <c r="G12" i="1"/>
  <c r="G13" i="1"/>
  <c r="G14" i="1"/>
  <c r="G15" i="1"/>
  <c r="G16" i="1"/>
  <c r="G17" i="1"/>
  <c r="G18" i="1"/>
  <c r="G8" i="1"/>
  <c r="W24" i="1" l="1"/>
  <c r="Z24" i="1" s="1"/>
  <c r="W23" i="1"/>
  <c r="Z23" i="1" s="1"/>
  <c r="W22" i="1"/>
  <c r="Z22" i="1" s="1"/>
  <c r="W21" i="1"/>
  <c r="Z21" i="1" s="1"/>
  <c r="W20" i="1"/>
  <c r="Z20" i="1" s="1"/>
  <c r="Z19" i="1"/>
  <c r="Z18" i="1"/>
  <c r="Z17" i="1"/>
  <c r="Z16" i="1"/>
  <c r="Z15" i="1"/>
  <c r="Z14" i="1"/>
  <c r="W13" i="1"/>
  <c r="Z13" i="1" s="1"/>
  <c r="W12" i="1"/>
  <c r="Z12" i="1" s="1"/>
  <c r="W11" i="1"/>
  <c r="Z11" i="1" s="1"/>
  <c r="W10" i="1"/>
  <c r="Z10" i="1" s="1"/>
  <c r="W9" i="1"/>
  <c r="Z9" i="1" s="1"/>
  <c r="W8" i="1"/>
  <c r="Z8" i="1" s="1"/>
</calcChain>
</file>

<file path=xl/sharedStrings.xml><?xml version="1.0" encoding="utf-8"?>
<sst xmlns="http://schemas.openxmlformats.org/spreadsheetml/2006/main" count="391" uniqueCount="146">
  <si>
    <t>Lp.</t>
  </si>
  <si>
    <t>Oznaczenie typu</t>
  </si>
  <si>
    <t>Oznaczenie serii</t>
  </si>
  <si>
    <t>Identyfikator pojazdu kolejowego (EVN)</t>
  </si>
  <si>
    <t>Producent</t>
  </si>
  <si>
    <t>Rok produkcji</t>
  </si>
  <si>
    <t>Liczba członów</t>
  </si>
  <si>
    <t>Właściciel / Dysponent</t>
  </si>
  <si>
    <t>Parametry techniczne</t>
  </si>
  <si>
    <t>Liczba miejsc dla pasażerów</t>
  </si>
  <si>
    <t>długość ze zderzakami</t>
  </si>
  <si>
    <t>masa własna</t>
  </si>
  <si>
    <t>moc</t>
  </si>
  <si>
    <t>miejsca siedzące</t>
  </si>
  <si>
    <t>miejsca stojące</t>
  </si>
  <si>
    <t>RAZEM (siedzące stałe + stojące)</t>
  </si>
  <si>
    <t>liczba toalet</t>
  </si>
  <si>
    <t>udogodnienia dla osób niepełnosprawnych</t>
  </si>
  <si>
    <t>Klimatyzacja przedziału dla podróżnych</t>
  </si>
  <si>
    <t>System dynamicznej informacji pasażerskiej</t>
  </si>
  <si>
    <t>Sieć Wi-Fi</t>
  </si>
  <si>
    <t>Przewóz rowerów</t>
  </si>
  <si>
    <t>Monitoring wnętrza</t>
  </si>
  <si>
    <t>Automat biletowy (liczba)</t>
  </si>
  <si>
    <t>Gniazdka elektryczne</t>
  </si>
  <si>
    <t>Defibrylator AED</t>
  </si>
  <si>
    <t>[m]</t>
  </si>
  <si>
    <t>[t]</t>
  </si>
  <si>
    <t>[kW]</t>
  </si>
  <si>
    <t>stałe</t>
  </si>
  <si>
    <t>uchylne</t>
  </si>
  <si>
    <t xml:space="preserve">winda </t>
  </si>
  <si>
    <t>toaleta</t>
  </si>
  <si>
    <t>pętla indukcyjna</t>
  </si>
  <si>
    <t>liczba miejsc</t>
  </si>
  <si>
    <t>możliwość ładowania</t>
  </si>
  <si>
    <t>Pojazdy udostępnione przez Organizatora</t>
  </si>
  <si>
    <t>1.</t>
  </si>
  <si>
    <t>41WE-001</t>
  </si>
  <si>
    <t>EN99-001</t>
  </si>
  <si>
    <t>94 51 2 130 319-8
94 51 2 130 320-6</t>
  </si>
  <si>
    <t>PESA Bydgoszcz S.A.</t>
  </si>
  <si>
    <t>Woj. Małopolskie / Operator</t>
  </si>
  <si>
    <t>tak</t>
  </si>
  <si>
    <t>nie</t>
  </si>
  <si>
    <t>2.</t>
  </si>
  <si>
    <t>41WE-002</t>
  </si>
  <si>
    <t>EN99-002</t>
  </si>
  <si>
    <t>94 51 2 130 321-4
94 51 2 130 322-2</t>
  </si>
  <si>
    <t>3.</t>
  </si>
  <si>
    <t>41WE-003</t>
  </si>
  <si>
    <t>EN99-003</t>
  </si>
  <si>
    <t>94 51 2 130 323-4
94 51 2 130 324-8</t>
  </si>
  <si>
    <t>4.</t>
  </si>
  <si>
    <t>41WE-004</t>
  </si>
  <si>
    <t>EN99-004</t>
  </si>
  <si>
    <t>94 51 2 130 325-5
94 51 2 130 326-3</t>
  </si>
  <si>
    <t>5.</t>
  </si>
  <si>
    <t>40WEa-002</t>
  </si>
  <si>
    <t>EN64-002</t>
  </si>
  <si>
    <t>94 51 2 130 301-6
94 51 2 130 302-4
94 51 2 130 303-2</t>
  </si>
  <si>
    <t>6.</t>
  </si>
  <si>
    <t>40WEa-003</t>
  </si>
  <si>
    <t>EN64-003</t>
  </si>
  <si>
    <t>94 51 2 130 304-0
94 51 2 130 305-7
94 51 2 130 306-5</t>
  </si>
  <si>
    <t>7.</t>
  </si>
  <si>
    <t>36WEa-001</t>
  </si>
  <si>
    <t>EN63A-001</t>
  </si>
  <si>
    <t>94 51 2 140 496-2
94 51 2 140 497-0
94 51 2 140 498-8</t>
  </si>
  <si>
    <t>NEWAG S.A. Nowy Sącz</t>
  </si>
  <si>
    <t>8.</t>
  </si>
  <si>
    <t>36WEa-002</t>
  </si>
  <si>
    <t>EN63A-002</t>
  </si>
  <si>
    <t>94 51 2 140 499-6
94 51 2 140 500-1
94 51 2 140 501-9</t>
  </si>
  <si>
    <t>9.</t>
  </si>
  <si>
    <t>36WEa-003</t>
  </si>
  <si>
    <t>EN63A-003</t>
  </si>
  <si>
    <t>94 51 2 140 502-7
94 51 2 140 503-5
94 51 2 140 504-3</t>
  </si>
  <si>
    <t>10.</t>
  </si>
  <si>
    <t>36WEa-004</t>
  </si>
  <si>
    <t>EN63A-004</t>
  </si>
  <si>
    <t>94 51 2 140 505-0
94 51 2 140 506-8
94 51 2 140 507-6</t>
  </si>
  <si>
    <t>11.</t>
  </si>
  <si>
    <t>36WEa-017</t>
  </si>
  <si>
    <t>EN63A-017</t>
  </si>
  <si>
    <t>94 51 2 140 539-9
94 51 2 140 540-7
94 51 2 140 541-5</t>
  </si>
  <si>
    <t>12.</t>
  </si>
  <si>
    <t>36WEa-018</t>
  </si>
  <si>
    <t>EN63A-018</t>
  </si>
  <si>
    <t>94 51 2 140 542-3
94 51 2 140 543-1
94 51 2 140 544-9</t>
  </si>
  <si>
    <t>13.</t>
  </si>
  <si>
    <t>31WEb-003</t>
  </si>
  <si>
    <t>EN78A-003</t>
  </si>
  <si>
    <t>94 51 2 141 739-4
94 51 2 141 741-0
94 51 2 141 742-8
94 51 2 141 740-2</t>
  </si>
  <si>
    <t>14.</t>
  </si>
  <si>
    <t>31WEb-004</t>
  </si>
  <si>
    <t>EN78A-004</t>
  </si>
  <si>
    <t>94 51 2 141 743-6
94 51 2 141 745-1
94 51 2 141 746-9
94 51 2 141 744-4</t>
  </si>
  <si>
    <t>15.</t>
  </si>
  <si>
    <t>31WEb-007</t>
  </si>
  <si>
    <t>EN78A-007</t>
  </si>
  <si>
    <t>94 51 2 141 747-7
94 51 2 141 749-3
94 51 2 141 750-1
94 51 2 141 748-5</t>
  </si>
  <si>
    <t>16.</t>
  </si>
  <si>
    <t>31WEb-008</t>
  </si>
  <si>
    <t>EN78A-008</t>
  </si>
  <si>
    <t>94 51 2 141 751-9
94 51 2 141 753-2
94 51 2 141 754-3
94 51 2 141 752-7</t>
  </si>
  <si>
    <t>17.</t>
  </si>
  <si>
    <t>31WEb-009</t>
  </si>
  <si>
    <t>EN78A-009</t>
  </si>
  <si>
    <t>94 51 2 141 755-0
94 51 2 141 757-0
94 51 2 141 758-4
94 51 2 141 756-8</t>
  </si>
  <si>
    <t>Pojazdy Operatora</t>
  </si>
  <si>
    <t>...</t>
  </si>
  <si>
    <t>Wiek pojazdu</t>
  </si>
  <si>
    <t>Wartość pojazdu</t>
  </si>
  <si>
    <t>początkowa</t>
  </si>
  <si>
    <t>wg. stanu na dzień 31.12.2024</t>
  </si>
  <si>
    <t>Wyposażenie pojazdu</t>
  </si>
  <si>
    <t>Data ostatniego przeglądu poziomu P4</t>
  </si>
  <si>
    <t>Termin kolejnego przeglądu</t>
  </si>
  <si>
    <t>Poziomu P4</t>
  </si>
  <si>
    <t>Poziomu P5</t>
  </si>
  <si>
    <t>nie dotyczy</t>
  </si>
  <si>
    <r>
      <t xml:space="preserve">P4/1: </t>
    </r>
    <r>
      <rPr>
        <sz val="10"/>
        <color rgb="FF000000"/>
        <rFont val="Arial"/>
        <family val="2"/>
        <charset val="238"/>
      </rPr>
      <t>21.08.2020</t>
    </r>
  </si>
  <si>
    <r>
      <t xml:space="preserve">P4/1: </t>
    </r>
    <r>
      <rPr>
        <sz val="10"/>
        <color rgb="FF000000"/>
        <rFont val="Arial"/>
        <family val="2"/>
        <charset val="238"/>
      </rPr>
      <t>23.12.2020</t>
    </r>
  </si>
  <si>
    <r>
      <t xml:space="preserve">P4/1: </t>
    </r>
    <r>
      <rPr>
        <sz val="10"/>
        <color rgb="FF000000"/>
        <rFont val="Arial"/>
        <family val="2"/>
        <charset val="238"/>
      </rPr>
      <t>30.09.2020</t>
    </r>
  </si>
  <si>
    <r>
      <t xml:space="preserve">P4/1: </t>
    </r>
    <r>
      <rPr>
        <sz val="10"/>
        <color rgb="FF000000"/>
        <rFont val="Arial"/>
        <family val="2"/>
        <charset val="238"/>
      </rPr>
      <t>29.10.2020</t>
    </r>
  </si>
  <si>
    <r>
      <t xml:space="preserve">P4/1: </t>
    </r>
    <r>
      <rPr>
        <sz val="10"/>
        <color rgb="FF000000"/>
        <rFont val="Arial"/>
        <family val="2"/>
        <charset val="238"/>
      </rPr>
      <t>30.11.2020</t>
    </r>
  </si>
  <si>
    <r>
      <t xml:space="preserve">P4/1: </t>
    </r>
    <r>
      <rPr>
        <sz val="10"/>
        <color rgb="FF000000"/>
        <rFont val="Arial"/>
        <family val="2"/>
        <charset val="238"/>
      </rPr>
      <t>22.07.2020</t>
    </r>
  </si>
  <si>
    <r>
      <t xml:space="preserve">P4/1: </t>
    </r>
    <r>
      <rPr>
        <sz val="10"/>
        <color rgb="FF000000"/>
        <rFont val="Arial"/>
        <family val="2"/>
        <charset val="238"/>
      </rPr>
      <t>31.07.2020</t>
    </r>
  </si>
  <si>
    <r>
      <t xml:space="preserve">P4/1: </t>
    </r>
    <r>
      <rPr>
        <sz val="10"/>
        <color rgb="FF000000"/>
        <rFont val="Arial"/>
        <family val="2"/>
        <charset val="238"/>
      </rPr>
      <t>08.09.2020</t>
    </r>
  </si>
  <si>
    <r>
      <t xml:space="preserve">P4/1: </t>
    </r>
    <r>
      <rPr>
        <sz val="10"/>
        <color rgb="FF000000"/>
        <rFont val="Arial"/>
        <family val="2"/>
        <charset val="238"/>
      </rPr>
      <t>09.10.2020</t>
    </r>
  </si>
  <si>
    <r>
      <t xml:space="preserve">P4/1: </t>
    </r>
    <r>
      <rPr>
        <sz val="10"/>
        <color rgb="FF000000"/>
        <rFont val="Arial"/>
        <family val="2"/>
        <charset val="238"/>
      </rPr>
      <t>12.11.2020</t>
    </r>
  </si>
  <si>
    <r>
      <t xml:space="preserve">P4/1: </t>
    </r>
    <r>
      <rPr>
        <sz val="10"/>
        <color rgb="FF000000"/>
        <rFont val="Arial"/>
        <family val="2"/>
        <charset val="238"/>
      </rPr>
      <t>23.09.2021</t>
    </r>
  </si>
  <si>
    <r>
      <t xml:space="preserve">P4/1: </t>
    </r>
    <r>
      <rPr>
        <sz val="10"/>
        <color rgb="FF000000"/>
        <rFont val="Arial"/>
        <family val="2"/>
        <charset val="238"/>
      </rPr>
      <t>05.10.2021</t>
    </r>
  </si>
  <si>
    <t>Stawki dzierżawy EZT (miesięcznie)</t>
  </si>
  <si>
    <t>Netto</t>
  </si>
  <si>
    <t>Vat</t>
  </si>
  <si>
    <t>Brutto</t>
  </si>
  <si>
    <t>Załącznik nr 7 do Umowy</t>
  </si>
  <si>
    <t>Okres międzynaprawczy</t>
  </si>
  <si>
    <t>Pomiędzy przeglądami poziomu P4</t>
  </si>
  <si>
    <t>1.000.000 km lub co 5 lat</t>
  </si>
  <si>
    <t>3.000.000 km lub co 15 lat</t>
  </si>
  <si>
    <t>1.000.000 km lub co 6 lat</t>
  </si>
  <si>
    <t>3.000.000 km lub co 18 lat</t>
  </si>
  <si>
    <t>Wykaz i parametry techniczno-użytkowe taboru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</si>
</sst>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2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i/>
      <sz val="10"/>
      <color theme="1"/>
      <name val="Arial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i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Czcionka tekstu podstawowego"/>
      <charset val="238"/>
    </font>
    <font>
      <sz val="10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2" borderId="6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5" fillId="4" borderId="1" xfId="0" applyFont="1" applyFill="1" applyBorder="1" applyAlignment="1">
      <alignment vertical="center" wrapText="1"/>
    </xf>
    <xf numFmtId="1" fontId="5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0" fillId="0" borderId="1" xfId="0" applyBorder="1"/>
    <xf numFmtId="0" fontId="0" fillId="0" borderId="1" xfId="0" applyFont="1" applyBorder="1" applyAlignment="1">
      <alignment wrapText="1"/>
    </xf>
    <xf numFmtId="2" fontId="0" fillId="0" borderId="1" xfId="0" applyNumberFormat="1" applyBorder="1"/>
    <xf numFmtId="164" fontId="0" fillId="0" borderId="1" xfId="0" applyNumberFormat="1" applyBorder="1"/>
    <xf numFmtId="0" fontId="0" fillId="0" borderId="1" xfId="0" applyBorder="1" applyAlignment="1">
      <alignment horizontal="center"/>
    </xf>
    <xf numFmtId="2" fontId="0" fillId="0" borderId="0" xfId="0" applyNumberFormat="1"/>
    <xf numFmtId="164" fontId="0" fillId="0" borderId="0" xfId="0" applyNumberFormat="1"/>
    <xf numFmtId="1" fontId="5" fillId="0" borderId="6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right" vertical="center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14" fontId="6" fillId="0" borderId="1" xfId="0" applyNumberFormat="1" applyFont="1" applyFill="1" applyBorder="1" applyAlignment="1">
      <alignment horizontal="center" vertical="center"/>
    </xf>
    <xf numFmtId="14" fontId="6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wrapText="1"/>
    </xf>
    <xf numFmtId="0" fontId="5" fillId="4" borderId="7" xfId="0" applyFont="1" applyFill="1" applyBorder="1" applyAlignment="1">
      <alignment vertical="center" wrapText="1"/>
    </xf>
    <xf numFmtId="1" fontId="5" fillId="0" borderId="7" xfId="0" applyNumberFormat="1" applyFont="1" applyBorder="1" applyAlignment="1">
      <alignment horizontal="center" vertical="center" wrapText="1"/>
    </xf>
    <xf numFmtId="4" fontId="8" fillId="0" borderId="7" xfId="0" applyNumberFormat="1" applyFont="1" applyBorder="1" applyAlignment="1">
      <alignment horizontal="right" vertical="center"/>
    </xf>
    <xf numFmtId="0" fontId="6" fillId="0" borderId="8" xfId="0" applyFont="1" applyFill="1" applyBorder="1" applyAlignment="1">
      <alignment horizontal="center" vertical="center" wrapText="1"/>
    </xf>
    <xf numFmtId="14" fontId="6" fillId="0" borderId="7" xfId="0" applyNumberFormat="1" applyFont="1" applyFill="1" applyBorder="1" applyAlignment="1">
      <alignment horizontal="center" vertical="center"/>
    </xf>
    <xf numFmtId="1" fontId="5" fillId="0" borderId="9" xfId="0" applyNumberFormat="1" applyFont="1" applyBorder="1" applyAlignment="1">
      <alignment horizontal="center" vertical="center" wrapText="1"/>
    </xf>
    <xf numFmtId="2" fontId="5" fillId="0" borderId="7" xfId="0" applyNumberFormat="1" applyFont="1" applyBorder="1" applyAlignment="1">
      <alignment horizontal="center" vertical="center"/>
    </xf>
    <xf numFmtId="164" fontId="5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48"/>
  <sheetViews>
    <sheetView tabSelected="1" zoomScaleNormal="100" workbookViewId="0">
      <pane ySplit="6" topLeftCell="A7" activePane="bottomLeft" state="frozen"/>
      <selection pane="bottomLeft" activeCell="G2" sqref="G2"/>
    </sheetView>
  </sheetViews>
  <sheetFormatPr defaultRowHeight="15"/>
  <cols>
    <col min="1" max="1" width="5" customWidth="1"/>
    <col min="2" max="2" width="11.42578125" customWidth="1"/>
    <col min="3" max="3" width="12" customWidth="1"/>
    <col min="4" max="4" width="18.7109375" customWidth="1"/>
    <col min="5" max="5" width="23.140625" customWidth="1"/>
    <col min="6" max="7" width="11.5703125" customWidth="1"/>
    <col min="8" max="8" width="13.85546875" customWidth="1"/>
    <col min="9" max="17" width="14" customWidth="1"/>
    <col min="18" max="18" width="11.5703125" customWidth="1"/>
    <col min="19" max="19" width="25.140625" style="2" customWidth="1"/>
    <col min="23" max="23" width="8.5703125" customWidth="1"/>
    <col min="24" max="24" width="8.5703125" bestFit="1" customWidth="1"/>
    <col min="25" max="25" width="8.5703125" customWidth="1"/>
    <col min="26" max="26" width="9.7109375" bestFit="1" customWidth="1"/>
    <col min="30" max="30" width="13.85546875" customWidth="1"/>
    <col min="31" max="31" width="14.140625" customWidth="1"/>
    <col min="32" max="32" width="13.28515625" customWidth="1"/>
    <col min="33" max="33" width="7" customWidth="1"/>
    <col min="35" max="35" width="12.28515625" customWidth="1"/>
    <col min="36" max="36" width="11.5703125" customWidth="1"/>
    <col min="38" max="38" width="10.85546875" customWidth="1"/>
    <col min="39" max="39" width="11.85546875" customWidth="1"/>
  </cols>
  <sheetData>
    <row r="1" spans="1:39" ht="21">
      <c r="A1" s="1" t="s">
        <v>138</v>
      </c>
      <c r="AM1" s="52" t="s">
        <v>138</v>
      </c>
    </row>
    <row r="2" spans="1:39" ht="21">
      <c r="A2" s="1" t="s">
        <v>145</v>
      </c>
    </row>
    <row r="4" spans="1:39" s="3" customFormat="1" ht="15" customHeight="1">
      <c r="A4" s="53" t="s">
        <v>0</v>
      </c>
      <c r="B4" s="53" t="s">
        <v>1</v>
      </c>
      <c r="C4" s="53" t="s">
        <v>2</v>
      </c>
      <c r="D4" s="54" t="s">
        <v>3</v>
      </c>
      <c r="E4" s="54" t="s">
        <v>4</v>
      </c>
      <c r="F4" s="53" t="s">
        <v>5</v>
      </c>
      <c r="G4" s="53" t="s">
        <v>112</v>
      </c>
      <c r="H4" s="53" t="s">
        <v>113</v>
      </c>
      <c r="I4" s="53"/>
      <c r="J4" s="59" t="s">
        <v>134</v>
      </c>
      <c r="K4" s="60"/>
      <c r="L4" s="61"/>
      <c r="M4" s="53" t="s">
        <v>139</v>
      </c>
      <c r="N4" s="53"/>
      <c r="O4" s="54" t="s">
        <v>117</v>
      </c>
      <c r="P4" s="53" t="s">
        <v>118</v>
      </c>
      <c r="Q4" s="53"/>
      <c r="R4" s="54" t="s">
        <v>6</v>
      </c>
      <c r="S4" s="54" t="s">
        <v>7</v>
      </c>
      <c r="T4" s="57" t="s">
        <v>8</v>
      </c>
      <c r="U4" s="58"/>
      <c r="V4" s="58"/>
      <c r="W4" s="53" t="s">
        <v>9</v>
      </c>
      <c r="X4" s="53"/>
      <c r="Y4" s="53"/>
      <c r="Z4" s="53"/>
      <c r="AA4" s="63" t="s">
        <v>116</v>
      </c>
      <c r="AB4" s="63"/>
      <c r="AC4" s="63"/>
      <c r="AD4" s="63"/>
      <c r="AE4" s="63"/>
      <c r="AF4" s="63"/>
      <c r="AG4" s="63"/>
      <c r="AH4" s="63"/>
      <c r="AI4" s="63"/>
      <c r="AJ4" s="63"/>
      <c r="AK4" s="63"/>
      <c r="AL4" s="63"/>
      <c r="AM4" s="63"/>
    </row>
    <row r="5" spans="1:39" s="3" customFormat="1" ht="51" customHeight="1">
      <c r="A5" s="53"/>
      <c r="B5" s="53"/>
      <c r="C5" s="53"/>
      <c r="D5" s="55"/>
      <c r="E5" s="55"/>
      <c r="F5" s="53"/>
      <c r="G5" s="53"/>
      <c r="H5" s="54" t="s">
        <v>114</v>
      </c>
      <c r="I5" s="54" t="s">
        <v>115</v>
      </c>
      <c r="J5" s="54" t="s">
        <v>135</v>
      </c>
      <c r="K5" s="54" t="s">
        <v>136</v>
      </c>
      <c r="L5" s="54" t="s">
        <v>137</v>
      </c>
      <c r="M5" s="53" t="s">
        <v>140</v>
      </c>
      <c r="N5" s="53" t="s">
        <v>140</v>
      </c>
      <c r="O5" s="55"/>
      <c r="P5" s="53" t="s">
        <v>119</v>
      </c>
      <c r="Q5" s="53" t="s">
        <v>120</v>
      </c>
      <c r="R5" s="55"/>
      <c r="S5" s="55"/>
      <c r="T5" s="4" t="s">
        <v>10</v>
      </c>
      <c r="U5" s="5" t="s">
        <v>11</v>
      </c>
      <c r="V5" s="6" t="s">
        <v>12</v>
      </c>
      <c r="W5" s="53" t="s">
        <v>13</v>
      </c>
      <c r="X5" s="53"/>
      <c r="Y5" s="53" t="s">
        <v>14</v>
      </c>
      <c r="Z5" s="53" t="s">
        <v>15</v>
      </c>
      <c r="AA5" s="62" t="s">
        <v>16</v>
      </c>
      <c r="AB5" s="62" t="s">
        <v>17</v>
      </c>
      <c r="AC5" s="62"/>
      <c r="AD5" s="62"/>
      <c r="AE5" s="62" t="s">
        <v>18</v>
      </c>
      <c r="AF5" s="62" t="s">
        <v>19</v>
      </c>
      <c r="AG5" s="62" t="s">
        <v>20</v>
      </c>
      <c r="AH5" s="62" t="s">
        <v>21</v>
      </c>
      <c r="AI5" s="62"/>
      <c r="AJ5" s="62" t="s">
        <v>22</v>
      </c>
      <c r="AK5" s="62" t="s">
        <v>23</v>
      </c>
      <c r="AL5" s="62" t="s">
        <v>24</v>
      </c>
      <c r="AM5" s="62" t="s">
        <v>25</v>
      </c>
    </row>
    <row r="6" spans="1:39" s="3" customFormat="1" ht="30">
      <c r="A6" s="53"/>
      <c r="B6" s="53"/>
      <c r="C6" s="53"/>
      <c r="D6" s="56"/>
      <c r="E6" s="56"/>
      <c r="F6" s="53"/>
      <c r="G6" s="53"/>
      <c r="H6" s="56"/>
      <c r="I6" s="56"/>
      <c r="J6" s="56"/>
      <c r="K6" s="56"/>
      <c r="L6" s="56"/>
      <c r="M6" s="53"/>
      <c r="N6" s="53"/>
      <c r="O6" s="56"/>
      <c r="P6" s="53"/>
      <c r="Q6" s="53"/>
      <c r="R6" s="56"/>
      <c r="S6" s="56"/>
      <c r="T6" s="7" t="s">
        <v>26</v>
      </c>
      <c r="U6" s="8" t="s">
        <v>27</v>
      </c>
      <c r="V6" s="6" t="s">
        <v>28</v>
      </c>
      <c r="W6" s="5" t="s">
        <v>29</v>
      </c>
      <c r="X6" s="8" t="s">
        <v>30</v>
      </c>
      <c r="Y6" s="53"/>
      <c r="Z6" s="53"/>
      <c r="AA6" s="62"/>
      <c r="AB6" s="6" t="s">
        <v>31</v>
      </c>
      <c r="AC6" s="6" t="s">
        <v>32</v>
      </c>
      <c r="AD6" s="9" t="s">
        <v>33</v>
      </c>
      <c r="AE6" s="62"/>
      <c r="AF6" s="62"/>
      <c r="AG6" s="62"/>
      <c r="AH6" s="9" t="s">
        <v>34</v>
      </c>
      <c r="AI6" s="9" t="s">
        <v>35</v>
      </c>
      <c r="AJ6" s="62"/>
      <c r="AK6" s="62"/>
      <c r="AL6" s="62"/>
      <c r="AM6" s="62"/>
    </row>
    <row r="7" spans="1:39" s="3" customFormat="1" ht="15" customHeight="1">
      <c r="A7" s="64" t="s">
        <v>36</v>
      </c>
      <c r="B7" s="64"/>
      <c r="C7" s="64"/>
      <c r="D7" s="64"/>
      <c r="E7" s="64"/>
      <c r="F7" s="64"/>
      <c r="G7" s="64"/>
      <c r="H7" s="64"/>
      <c r="I7" s="64"/>
      <c r="J7" s="64"/>
      <c r="K7" s="64"/>
      <c r="L7" s="64"/>
      <c r="M7" s="64"/>
      <c r="N7" s="64"/>
      <c r="O7" s="64"/>
      <c r="P7" s="64"/>
      <c r="Q7" s="64"/>
      <c r="R7" s="64"/>
      <c r="S7" s="64"/>
      <c r="T7" s="64"/>
      <c r="U7" s="64"/>
      <c r="V7" s="64"/>
      <c r="W7" s="64"/>
      <c r="X7" s="64"/>
      <c r="Y7" s="64"/>
      <c r="Z7" s="64"/>
      <c r="AA7" s="64"/>
      <c r="AB7" s="64"/>
      <c r="AC7" s="64"/>
      <c r="AD7" s="64"/>
      <c r="AE7" s="64"/>
      <c r="AF7" s="64"/>
      <c r="AG7" s="64"/>
      <c r="AH7" s="64"/>
      <c r="AI7" s="64"/>
      <c r="AJ7" s="64"/>
      <c r="AK7" s="64"/>
      <c r="AL7" s="64"/>
      <c r="AM7" s="64"/>
    </row>
    <row r="8" spans="1:39" ht="26.25">
      <c r="A8" s="36" t="s">
        <v>37</v>
      </c>
      <c r="B8" s="37" t="s">
        <v>38</v>
      </c>
      <c r="C8" s="38" t="s">
        <v>39</v>
      </c>
      <c r="D8" s="39" t="s">
        <v>40</v>
      </c>
      <c r="E8" s="40" t="s">
        <v>41</v>
      </c>
      <c r="F8" s="41">
        <v>2015</v>
      </c>
      <c r="G8" s="41">
        <f ca="1">YEAR(TODAY())-F8</f>
        <v>10</v>
      </c>
      <c r="H8" s="42">
        <v>8863387.4000000004</v>
      </c>
      <c r="I8" s="42">
        <v>2765825.44</v>
      </c>
      <c r="J8" s="50">
        <v>5207</v>
      </c>
      <c r="K8" s="50">
        <f t="shared" ref="K8:K24" si="0">ROUND(J8*0.23,2)</f>
        <v>1197.6099999999999</v>
      </c>
      <c r="L8" s="51">
        <f t="shared" ref="L8:L24" si="1">J8+K8</f>
        <v>6404.61</v>
      </c>
      <c r="M8" s="35" t="s">
        <v>143</v>
      </c>
      <c r="N8" s="35" t="s">
        <v>144</v>
      </c>
      <c r="O8" s="43" t="s">
        <v>124</v>
      </c>
      <c r="P8" s="44">
        <v>46294</v>
      </c>
      <c r="Q8" s="44">
        <v>48611</v>
      </c>
      <c r="R8" s="45">
        <v>2</v>
      </c>
      <c r="S8" s="37" t="s">
        <v>42</v>
      </c>
      <c r="T8" s="46">
        <v>42.65</v>
      </c>
      <c r="U8" s="47">
        <v>84</v>
      </c>
      <c r="V8" s="48">
        <v>1440</v>
      </c>
      <c r="W8" s="36">
        <f>92-X8</f>
        <v>85</v>
      </c>
      <c r="X8" s="49">
        <v>7</v>
      </c>
      <c r="Y8" s="49">
        <v>98</v>
      </c>
      <c r="Z8" s="49">
        <f>W8+X8+Y8</f>
        <v>190</v>
      </c>
      <c r="AA8" s="48">
        <v>1</v>
      </c>
      <c r="AB8" s="48" t="s">
        <v>43</v>
      </c>
      <c r="AC8" s="48" t="s">
        <v>43</v>
      </c>
      <c r="AD8" s="48" t="s">
        <v>44</v>
      </c>
      <c r="AE8" s="48" t="s">
        <v>43</v>
      </c>
      <c r="AF8" s="48" t="s">
        <v>43</v>
      </c>
      <c r="AG8" s="48" t="s">
        <v>43</v>
      </c>
      <c r="AH8" s="48">
        <v>4</v>
      </c>
      <c r="AI8" s="48" t="s">
        <v>44</v>
      </c>
      <c r="AJ8" s="48" t="s">
        <v>43</v>
      </c>
      <c r="AK8" s="48">
        <v>2</v>
      </c>
      <c r="AL8" s="48" t="s">
        <v>43</v>
      </c>
      <c r="AM8" s="48" t="s">
        <v>44</v>
      </c>
    </row>
    <row r="9" spans="1:39" ht="26.25">
      <c r="A9" s="10" t="s">
        <v>45</v>
      </c>
      <c r="B9" s="11" t="s">
        <v>46</v>
      </c>
      <c r="C9" s="12" t="s">
        <v>47</v>
      </c>
      <c r="D9" s="13" t="s">
        <v>48</v>
      </c>
      <c r="E9" s="14" t="s">
        <v>41</v>
      </c>
      <c r="F9" s="15">
        <v>2015</v>
      </c>
      <c r="G9" s="15">
        <f t="shared" ref="G9:G24" ca="1" si="2">YEAR(TODAY())-F9</f>
        <v>10</v>
      </c>
      <c r="H9" s="30">
        <v>8863387.4000000004</v>
      </c>
      <c r="I9" s="31">
        <v>2817333.77</v>
      </c>
      <c r="J9" s="50">
        <v>5207</v>
      </c>
      <c r="K9" s="50">
        <f t="shared" si="0"/>
        <v>1197.6099999999999</v>
      </c>
      <c r="L9" s="51">
        <f t="shared" si="1"/>
        <v>6404.61</v>
      </c>
      <c r="M9" s="35" t="s">
        <v>143</v>
      </c>
      <c r="N9" s="35" t="s">
        <v>144</v>
      </c>
      <c r="O9" s="33" t="s">
        <v>125</v>
      </c>
      <c r="P9" s="34">
        <v>46323</v>
      </c>
      <c r="Q9" s="34">
        <v>48615</v>
      </c>
      <c r="R9" s="29">
        <v>2</v>
      </c>
      <c r="S9" s="11" t="s">
        <v>42</v>
      </c>
      <c r="T9" s="16">
        <v>42.65</v>
      </c>
      <c r="U9" s="17">
        <v>84</v>
      </c>
      <c r="V9" s="18">
        <v>1440</v>
      </c>
      <c r="W9" s="10">
        <f t="shared" ref="W9:W11" si="3">92-X9</f>
        <v>85</v>
      </c>
      <c r="X9" s="19">
        <v>7</v>
      </c>
      <c r="Y9" s="19">
        <v>98</v>
      </c>
      <c r="Z9" s="19">
        <f t="shared" ref="Z9:Z24" si="4">W9+X9+Y9</f>
        <v>190</v>
      </c>
      <c r="AA9" s="18">
        <v>1</v>
      </c>
      <c r="AB9" s="18" t="s">
        <v>43</v>
      </c>
      <c r="AC9" s="18" t="s">
        <v>43</v>
      </c>
      <c r="AD9" s="18" t="s">
        <v>44</v>
      </c>
      <c r="AE9" s="18" t="s">
        <v>43</v>
      </c>
      <c r="AF9" s="18" t="s">
        <v>43</v>
      </c>
      <c r="AG9" s="18" t="s">
        <v>43</v>
      </c>
      <c r="AH9" s="18">
        <v>4</v>
      </c>
      <c r="AI9" s="18" t="s">
        <v>44</v>
      </c>
      <c r="AJ9" s="18" t="s">
        <v>43</v>
      </c>
      <c r="AK9" s="18">
        <v>2</v>
      </c>
      <c r="AL9" s="18" t="s">
        <v>43</v>
      </c>
      <c r="AM9" s="18" t="s">
        <v>44</v>
      </c>
    </row>
    <row r="10" spans="1:39" ht="26.25">
      <c r="A10" s="10" t="s">
        <v>49</v>
      </c>
      <c r="B10" s="11" t="s">
        <v>50</v>
      </c>
      <c r="C10" s="12" t="s">
        <v>51</v>
      </c>
      <c r="D10" s="13" t="s">
        <v>52</v>
      </c>
      <c r="E10" s="14" t="s">
        <v>41</v>
      </c>
      <c r="F10" s="15">
        <v>2015</v>
      </c>
      <c r="G10" s="15">
        <f t="shared" ca="1" si="2"/>
        <v>10</v>
      </c>
      <c r="H10" s="30">
        <v>8863387.4000000004</v>
      </c>
      <c r="I10" s="31">
        <v>2817333.77</v>
      </c>
      <c r="J10" s="50">
        <v>5207</v>
      </c>
      <c r="K10" s="50">
        <f t="shared" si="0"/>
        <v>1197.6099999999999</v>
      </c>
      <c r="L10" s="51">
        <f t="shared" si="1"/>
        <v>6404.61</v>
      </c>
      <c r="M10" s="35" t="s">
        <v>143</v>
      </c>
      <c r="N10" s="35" t="s">
        <v>144</v>
      </c>
      <c r="O10" s="33" t="s">
        <v>126</v>
      </c>
      <c r="P10" s="34">
        <v>46355</v>
      </c>
      <c r="Q10" s="34">
        <v>48645</v>
      </c>
      <c r="R10" s="29">
        <v>2</v>
      </c>
      <c r="S10" s="11" t="s">
        <v>42</v>
      </c>
      <c r="T10" s="16">
        <v>42.65</v>
      </c>
      <c r="U10" s="17">
        <v>84</v>
      </c>
      <c r="V10" s="18">
        <v>1440</v>
      </c>
      <c r="W10" s="10">
        <f t="shared" si="3"/>
        <v>85</v>
      </c>
      <c r="X10" s="19">
        <v>7</v>
      </c>
      <c r="Y10" s="19">
        <v>98</v>
      </c>
      <c r="Z10" s="19">
        <f t="shared" si="4"/>
        <v>190</v>
      </c>
      <c r="AA10" s="18">
        <v>1</v>
      </c>
      <c r="AB10" s="18" t="s">
        <v>43</v>
      </c>
      <c r="AC10" s="18" t="s">
        <v>43</v>
      </c>
      <c r="AD10" s="18" t="s">
        <v>44</v>
      </c>
      <c r="AE10" s="18" t="s">
        <v>43</v>
      </c>
      <c r="AF10" s="18" t="s">
        <v>43</v>
      </c>
      <c r="AG10" s="18" t="s">
        <v>43</v>
      </c>
      <c r="AH10" s="18">
        <v>4</v>
      </c>
      <c r="AI10" s="18" t="s">
        <v>44</v>
      </c>
      <c r="AJ10" s="18" t="s">
        <v>43</v>
      </c>
      <c r="AK10" s="18">
        <v>2</v>
      </c>
      <c r="AL10" s="18" t="s">
        <v>43</v>
      </c>
      <c r="AM10" s="18" t="s">
        <v>44</v>
      </c>
    </row>
    <row r="11" spans="1:39" ht="26.25">
      <c r="A11" s="10" t="s">
        <v>53</v>
      </c>
      <c r="B11" s="11" t="s">
        <v>54</v>
      </c>
      <c r="C11" s="12" t="s">
        <v>55</v>
      </c>
      <c r="D11" s="13" t="s">
        <v>56</v>
      </c>
      <c r="E11" s="14" t="s">
        <v>41</v>
      </c>
      <c r="F11" s="15">
        <v>2015</v>
      </c>
      <c r="G11" s="15">
        <f t="shared" ca="1" si="2"/>
        <v>10</v>
      </c>
      <c r="H11" s="30">
        <v>8863387.4000000004</v>
      </c>
      <c r="I11" s="31">
        <v>2868842.1</v>
      </c>
      <c r="J11" s="50">
        <v>5207</v>
      </c>
      <c r="K11" s="50">
        <f t="shared" si="0"/>
        <v>1197.6099999999999</v>
      </c>
      <c r="L11" s="51">
        <f t="shared" si="1"/>
        <v>6404.61</v>
      </c>
      <c r="M11" s="35" t="s">
        <v>143</v>
      </c>
      <c r="N11" s="35" t="s">
        <v>144</v>
      </c>
      <c r="O11" s="33" t="s">
        <v>127</v>
      </c>
      <c r="P11" s="34">
        <v>46224</v>
      </c>
      <c r="Q11" s="34">
        <v>48645</v>
      </c>
      <c r="R11" s="29">
        <v>2</v>
      </c>
      <c r="S11" s="11" t="s">
        <v>42</v>
      </c>
      <c r="T11" s="16">
        <v>42.65</v>
      </c>
      <c r="U11" s="17">
        <v>84</v>
      </c>
      <c r="V11" s="18">
        <v>1440</v>
      </c>
      <c r="W11" s="10">
        <f t="shared" si="3"/>
        <v>85</v>
      </c>
      <c r="X11" s="19">
        <v>7</v>
      </c>
      <c r="Y11" s="19">
        <v>98</v>
      </c>
      <c r="Z11" s="19">
        <f t="shared" si="4"/>
        <v>190</v>
      </c>
      <c r="AA11" s="18">
        <v>1</v>
      </c>
      <c r="AB11" s="18" t="s">
        <v>43</v>
      </c>
      <c r="AC11" s="18" t="s">
        <v>43</v>
      </c>
      <c r="AD11" s="18" t="s">
        <v>44</v>
      </c>
      <c r="AE11" s="18" t="s">
        <v>43</v>
      </c>
      <c r="AF11" s="18" t="s">
        <v>43</v>
      </c>
      <c r="AG11" s="18" t="s">
        <v>43</v>
      </c>
      <c r="AH11" s="18">
        <v>4</v>
      </c>
      <c r="AI11" s="18" t="s">
        <v>44</v>
      </c>
      <c r="AJ11" s="18" t="s">
        <v>43</v>
      </c>
      <c r="AK11" s="18">
        <v>2</v>
      </c>
      <c r="AL11" s="18" t="s">
        <v>43</v>
      </c>
      <c r="AM11" s="18" t="s">
        <v>44</v>
      </c>
    </row>
    <row r="12" spans="1:39" ht="39">
      <c r="A12" s="10" t="s">
        <v>57</v>
      </c>
      <c r="B12" s="11" t="s">
        <v>58</v>
      </c>
      <c r="C12" s="12" t="s">
        <v>59</v>
      </c>
      <c r="D12" s="13" t="s">
        <v>60</v>
      </c>
      <c r="E12" s="14" t="s">
        <v>41</v>
      </c>
      <c r="F12" s="15">
        <v>2014</v>
      </c>
      <c r="G12" s="15">
        <f t="shared" ca="1" si="2"/>
        <v>11</v>
      </c>
      <c r="H12" s="30">
        <v>10263387.4</v>
      </c>
      <c r="I12" s="31">
        <v>3082808.68</v>
      </c>
      <c r="J12" s="50">
        <v>6033</v>
      </c>
      <c r="K12" s="50">
        <f t="shared" si="0"/>
        <v>1387.59</v>
      </c>
      <c r="L12" s="51">
        <f t="shared" si="1"/>
        <v>7420.59</v>
      </c>
      <c r="M12" s="35" t="s">
        <v>143</v>
      </c>
      <c r="N12" s="35" t="s">
        <v>144</v>
      </c>
      <c r="O12" s="33" t="s">
        <v>122</v>
      </c>
      <c r="P12" s="35">
        <v>46254</v>
      </c>
      <c r="Q12" s="35">
        <v>48518</v>
      </c>
      <c r="R12" s="29">
        <v>3</v>
      </c>
      <c r="S12" s="11" t="s">
        <v>42</v>
      </c>
      <c r="T12" s="16">
        <v>58.95</v>
      </c>
      <c r="U12" s="17">
        <v>109</v>
      </c>
      <c r="V12" s="18">
        <v>1440</v>
      </c>
      <c r="W12" s="10">
        <f>138-X12</f>
        <v>125</v>
      </c>
      <c r="X12" s="19">
        <v>13</v>
      </c>
      <c r="Y12" s="19">
        <v>152</v>
      </c>
      <c r="Z12" s="19">
        <f t="shared" si="4"/>
        <v>290</v>
      </c>
      <c r="AA12" s="18">
        <v>1</v>
      </c>
      <c r="AB12" s="18" t="s">
        <v>43</v>
      </c>
      <c r="AC12" s="18" t="s">
        <v>43</v>
      </c>
      <c r="AD12" s="18" t="s">
        <v>44</v>
      </c>
      <c r="AE12" s="18" t="s">
        <v>43</v>
      </c>
      <c r="AF12" s="18" t="s">
        <v>43</v>
      </c>
      <c r="AG12" s="18" t="s">
        <v>43</v>
      </c>
      <c r="AH12" s="18">
        <v>4</v>
      </c>
      <c r="AI12" s="18" t="s">
        <v>44</v>
      </c>
      <c r="AJ12" s="18" t="s">
        <v>43</v>
      </c>
      <c r="AK12" s="18">
        <v>2</v>
      </c>
      <c r="AL12" s="18" t="s">
        <v>43</v>
      </c>
      <c r="AM12" s="18" t="s">
        <v>44</v>
      </c>
    </row>
    <row r="13" spans="1:39" ht="39">
      <c r="A13" s="10" t="s">
        <v>61</v>
      </c>
      <c r="B13" s="11" t="s">
        <v>62</v>
      </c>
      <c r="C13" s="12" t="s">
        <v>63</v>
      </c>
      <c r="D13" s="13" t="s">
        <v>64</v>
      </c>
      <c r="E13" s="14" t="s">
        <v>41</v>
      </c>
      <c r="F13" s="15">
        <v>2014</v>
      </c>
      <c r="G13" s="15">
        <f t="shared" ca="1" si="2"/>
        <v>11</v>
      </c>
      <c r="H13" s="30">
        <v>10263387.4</v>
      </c>
      <c r="I13" s="31">
        <v>3082808.68</v>
      </c>
      <c r="J13" s="50">
        <v>6033</v>
      </c>
      <c r="K13" s="50">
        <f t="shared" si="0"/>
        <v>1387.59</v>
      </c>
      <c r="L13" s="51">
        <f t="shared" si="1"/>
        <v>7420.59</v>
      </c>
      <c r="M13" s="35" t="s">
        <v>143</v>
      </c>
      <c r="N13" s="35" t="s">
        <v>144</v>
      </c>
      <c r="O13" s="33" t="s">
        <v>123</v>
      </c>
      <c r="P13" s="34">
        <v>46378</v>
      </c>
      <c r="Q13" s="34">
        <v>48518</v>
      </c>
      <c r="R13" s="29">
        <v>3</v>
      </c>
      <c r="S13" s="11" t="s">
        <v>42</v>
      </c>
      <c r="T13" s="16">
        <v>58.95</v>
      </c>
      <c r="U13" s="17">
        <v>109</v>
      </c>
      <c r="V13" s="18">
        <v>1440</v>
      </c>
      <c r="W13" s="10">
        <f t="shared" ref="W13" si="5">138-X13</f>
        <v>125</v>
      </c>
      <c r="X13" s="19">
        <v>13</v>
      </c>
      <c r="Y13" s="19">
        <v>152</v>
      </c>
      <c r="Z13" s="19">
        <f t="shared" si="4"/>
        <v>290</v>
      </c>
      <c r="AA13" s="18">
        <v>1</v>
      </c>
      <c r="AB13" s="18" t="s">
        <v>43</v>
      </c>
      <c r="AC13" s="18" t="s">
        <v>43</v>
      </c>
      <c r="AD13" s="18" t="s">
        <v>44</v>
      </c>
      <c r="AE13" s="18" t="s">
        <v>43</v>
      </c>
      <c r="AF13" s="18" t="s">
        <v>43</v>
      </c>
      <c r="AG13" s="18" t="s">
        <v>43</v>
      </c>
      <c r="AH13" s="18">
        <v>4</v>
      </c>
      <c r="AI13" s="18" t="s">
        <v>44</v>
      </c>
      <c r="AJ13" s="18" t="s">
        <v>43</v>
      </c>
      <c r="AK13" s="18">
        <v>2</v>
      </c>
      <c r="AL13" s="18" t="s">
        <v>43</v>
      </c>
      <c r="AM13" s="18" t="s">
        <v>44</v>
      </c>
    </row>
    <row r="14" spans="1:39" ht="39">
      <c r="A14" s="10" t="s">
        <v>65</v>
      </c>
      <c r="B14" s="11" t="s">
        <v>66</v>
      </c>
      <c r="C14" s="12" t="s">
        <v>67</v>
      </c>
      <c r="D14" s="13" t="s">
        <v>68</v>
      </c>
      <c r="E14" s="20" t="s">
        <v>69</v>
      </c>
      <c r="F14" s="15">
        <v>2014</v>
      </c>
      <c r="G14" s="15">
        <f t="shared" ca="1" si="2"/>
        <v>11</v>
      </c>
      <c r="H14" s="30">
        <v>12018045.6</v>
      </c>
      <c r="I14" s="31">
        <v>3561301.88</v>
      </c>
      <c r="J14" s="50">
        <v>1618</v>
      </c>
      <c r="K14" s="50">
        <f t="shared" si="0"/>
        <v>372.14</v>
      </c>
      <c r="L14" s="51">
        <f t="shared" si="1"/>
        <v>1990.1399999999999</v>
      </c>
      <c r="M14" s="35" t="s">
        <v>143</v>
      </c>
      <c r="N14" s="35" t="s">
        <v>144</v>
      </c>
      <c r="O14" s="33" t="s">
        <v>128</v>
      </c>
      <c r="P14" s="34">
        <v>46233</v>
      </c>
      <c r="Q14" s="34">
        <v>48481</v>
      </c>
      <c r="R14" s="29">
        <v>3</v>
      </c>
      <c r="S14" s="11" t="s">
        <v>42</v>
      </c>
      <c r="T14" s="16">
        <v>58.4</v>
      </c>
      <c r="U14" s="17">
        <v>107</v>
      </c>
      <c r="V14" s="21">
        <v>1600</v>
      </c>
      <c r="W14" s="10">
        <v>144</v>
      </c>
      <c r="X14" s="19">
        <v>0</v>
      </c>
      <c r="Y14" s="19">
        <v>135</v>
      </c>
      <c r="Z14" s="19">
        <f t="shared" si="4"/>
        <v>279</v>
      </c>
      <c r="AA14" s="18">
        <v>1</v>
      </c>
      <c r="AB14" s="18" t="s">
        <v>43</v>
      </c>
      <c r="AC14" s="18" t="s">
        <v>43</v>
      </c>
      <c r="AD14" s="18" t="s">
        <v>44</v>
      </c>
      <c r="AE14" s="18" t="s">
        <v>43</v>
      </c>
      <c r="AF14" s="18" t="s">
        <v>43</v>
      </c>
      <c r="AG14" s="18" t="s">
        <v>43</v>
      </c>
      <c r="AH14" s="18">
        <v>4</v>
      </c>
      <c r="AI14" s="18" t="s">
        <v>44</v>
      </c>
      <c r="AJ14" s="18" t="s">
        <v>43</v>
      </c>
      <c r="AK14" s="18">
        <v>2</v>
      </c>
      <c r="AL14" s="18" t="s">
        <v>43</v>
      </c>
      <c r="AM14" s="18" t="s">
        <v>44</v>
      </c>
    </row>
    <row r="15" spans="1:39" ht="39">
      <c r="A15" s="10" t="s">
        <v>70</v>
      </c>
      <c r="B15" s="11" t="s">
        <v>71</v>
      </c>
      <c r="C15" s="12" t="s">
        <v>72</v>
      </c>
      <c r="D15" s="13" t="s">
        <v>73</v>
      </c>
      <c r="E15" s="20" t="s">
        <v>69</v>
      </c>
      <c r="F15" s="15">
        <v>2014</v>
      </c>
      <c r="G15" s="15">
        <f t="shared" ca="1" si="2"/>
        <v>11</v>
      </c>
      <c r="H15" s="30">
        <v>12018045.6</v>
      </c>
      <c r="I15" s="31">
        <v>3561301.88</v>
      </c>
      <c r="J15" s="50">
        <v>1618</v>
      </c>
      <c r="K15" s="50">
        <f t="shared" si="0"/>
        <v>372.14</v>
      </c>
      <c r="L15" s="51">
        <f t="shared" si="1"/>
        <v>1990.1399999999999</v>
      </c>
      <c r="M15" s="35" t="s">
        <v>143</v>
      </c>
      <c r="N15" s="35" t="s">
        <v>144</v>
      </c>
      <c r="O15" s="33" t="s">
        <v>129</v>
      </c>
      <c r="P15" s="34">
        <v>46272</v>
      </c>
      <c r="Q15" s="34">
        <v>48481</v>
      </c>
      <c r="R15" s="29">
        <v>3</v>
      </c>
      <c r="S15" s="11" t="s">
        <v>42</v>
      </c>
      <c r="T15" s="16">
        <v>58.4</v>
      </c>
      <c r="U15" s="17">
        <v>107</v>
      </c>
      <c r="V15" s="21">
        <v>1600</v>
      </c>
      <c r="W15" s="10">
        <v>144</v>
      </c>
      <c r="X15" s="19">
        <v>0</v>
      </c>
      <c r="Y15" s="19">
        <v>135</v>
      </c>
      <c r="Z15" s="19">
        <f t="shared" si="4"/>
        <v>279</v>
      </c>
      <c r="AA15" s="18">
        <v>1</v>
      </c>
      <c r="AB15" s="18" t="s">
        <v>43</v>
      </c>
      <c r="AC15" s="18" t="s">
        <v>43</v>
      </c>
      <c r="AD15" s="18" t="s">
        <v>44</v>
      </c>
      <c r="AE15" s="18" t="s">
        <v>43</v>
      </c>
      <c r="AF15" s="18" t="s">
        <v>43</v>
      </c>
      <c r="AG15" s="18" t="s">
        <v>43</v>
      </c>
      <c r="AH15" s="18">
        <v>4</v>
      </c>
      <c r="AI15" s="18" t="s">
        <v>44</v>
      </c>
      <c r="AJ15" s="18" t="s">
        <v>43</v>
      </c>
      <c r="AK15" s="18">
        <v>2</v>
      </c>
      <c r="AL15" s="18" t="s">
        <v>43</v>
      </c>
      <c r="AM15" s="18" t="s">
        <v>44</v>
      </c>
    </row>
    <row r="16" spans="1:39" ht="39">
      <c r="A16" s="10" t="s">
        <v>74</v>
      </c>
      <c r="B16" s="11" t="s">
        <v>75</v>
      </c>
      <c r="C16" s="12" t="s">
        <v>76</v>
      </c>
      <c r="D16" s="13" t="s">
        <v>77</v>
      </c>
      <c r="E16" s="20" t="s">
        <v>69</v>
      </c>
      <c r="F16" s="15">
        <v>2014</v>
      </c>
      <c r="G16" s="15">
        <f t="shared" ca="1" si="2"/>
        <v>11</v>
      </c>
      <c r="H16" s="30">
        <v>12018045.6</v>
      </c>
      <c r="I16" s="31">
        <v>3561301.88</v>
      </c>
      <c r="J16" s="50">
        <v>1618</v>
      </c>
      <c r="K16" s="50">
        <f t="shared" si="0"/>
        <v>372.14</v>
      </c>
      <c r="L16" s="51">
        <f t="shared" si="1"/>
        <v>1990.1399999999999</v>
      </c>
      <c r="M16" s="35" t="s">
        <v>143</v>
      </c>
      <c r="N16" s="35" t="s">
        <v>144</v>
      </c>
      <c r="O16" s="33" t="s">
        <v>130</v>
      </c>
      <c r="P16" s="34">
        <v>46303</v>
      </c>
      <c r="Q16" s="34">
        <v>48481</v>
      </c>
      <c r="R16" s="29">
        <v>3</v>
      </c>
      <c r="S16" s="11" t="s">
        <v>42</v>
      </c>
      <c r="T16" s="16">
        <v>58.4</v>
      </c>
      <c r="U16" s="17">
        <v>107</v>
      </c>
      <c r="V16" s="21">
        <v>1600</v>
      </c>
      <c r="W16" s="10">
        <v>144</v>
      </c>
      <c r="X16" s="19">
        <v>0</v>
      </c>
      <c r="Y16" s="19">
        <v>135</v>
      </c>
      <c r="Z16" s="19">
        <f t="shared" si="4"/>
        <v>279</v>
      </c>
      <c r="AA16" s="18">
        <v>1</v>
      </c>
      <c r="AB16" s="18" t="s">
        <v>43</v>
      </c>
      <c r="AC16" s="18" t="s">
        <v>43</v>
      </c>
      <c r="AD16" s="18" t="s">
        <v>44</v>
      </c>
      <c r="AE16" s="18" t="s">
        <v>43</v>
      </c>
      <c r="AF16" s="18" t="s">
        <v>43</v>
      </c>
      <c r="AG16" s="18" t="s">
        <v>43</v>
      </c>
      <c r="AH16" s="18">
        <v>4</v>
      </c>
      <c r="AI16" s="18" t="s">
        <v>44</v>
      </c>
      <c r="AJ16" s="18" t="s">
        <v>43</v>
      </c>
      <c r="AK16" s="18">
        <v>2</v>
      </c>
      <c r="AL16" s="18" t="s">
        <v>43</v>
      </c>
      <c r="AM16" s="18" t="s">
        <v>44</v>
      </c>
    </row>
    <row r="17" spans="1:39" ht="39">
      <c r="A17" s="10" t="s">
        <v>78</v>
      </c>
      <c r="B17" s="11" t="s">
        <v>79</v>
      </c>
      <c r="C17" s="12" t="s">
        <v>80</v>
      </c>
      <c r="D17" s="13" t="s">
        <v>81</v>
      </c>
      <c r="E17" s="20" t="s">
        <v>69</v>
      </c>
      <c r="F17" s="15">
        <v>2014</v>
      </c>
      <c r="G17" s="15">
        <f t="shared" ca="1" si="2"/>
        <v>11</v>
      </c>
      <c r="H17" s="30">
        <v>12018045.6</v>
      </c>
      <c r="I17" s="31">
        <v>3561301.88</v>
      </c>
      <c r="J17" s="50">
        <v>1618</v>
      </c>
      <c r="K17" s="50">
        <f t="shared" si="0"/>
        <v>372.14</v>
      </c>
      <c r="L17" s="51">
        <f t="shared" si="1"/>
        <v>1990.1399999999999</v>
      </c>
      <c r="M17" s="35" t="s">
        <v>143</v>
      </c>
      <c r="N17" s="35" t="s">
        <v>144</v>
      </c>
      <c r="O17" s="33" t="s">
        <v>131</v>
      </c>
      <c r="P17" s="34">
        <v>46337</v>
      </c>
      <c r="Q17" s="34">
        <v>48481</v>
      </c>
      <c r="R17" s="29">
        <v>3</v>
      </c>
      <c r="S17" s="11" t="s">
        <v>42</v>
      </c>
      <c r="T17" s="16">
        <v>58.4</v>
      </c>
      <c r="U17" s="17">
        <v>107</v>
      </c>
      <c r="V17" s="21">
        <v>1600</v>
      </c>
      <c r="W17" s="10">
        <v>144</v>
      </c>
      <c r="X17" s="19">
        <v>0</v>
      </c>
      <c r="Y17" s="19">
        <v>135</v>
      </c>
      <c r="Z17" s="19">
        <f t="shared" si="4"/>
        <v>279</v>
      </c>
      <c r="AA17" s="18">
        <v>1</v>
      </c>
      <c r="AB17" s="18" t="s">
        <v>43</v>
      </c>
      <c r="AC17" s="18" t="s">
        <v>43</v>
      </c>
      <c r="AD17" s="18" t="s">
        <v>44</v>
      </c>
      <c r="AE17" s="18" t="s">
        <v>43</v>
      </c>
      <c r="AF17" s="18" t="s">
        <v>43</v>
      </c>
      <c r="AG17" s="18" t="s">
        <v>43</v>
      </c>
      <c r="AH17" s="18">
        <v>4</v>
      </c>
      <c r="AI17" s="18" t="s">
        <v>44</v>
      </c>
      <c r="AJ17" s="18" t="s">
        <v>43</v>
      </c>
      <c r="AK17" s="18">
        <v>2</v>
      </c>
      <c r="AL17" s="18" t="s">
        <v>43</v>
      </c>
      <c r="AM17" s="18" t="s">
        <v>44</v>
      </c>
    </row>
    <row r="18" spans="1:39" ht="39">
      <c r="A18" s="10" t="s">
        <v>82</v>
      </c>
      <c r="B18" s="11" t="s">
        <v>83</v>
      </c>
      <c r="C18" s="12" t="s">
        <v>84</v>
      </c>
      <c r="D18" s="13" t="s">
        <v>85</v>
      </c>
      <c r="E18" s="20" t="s">
        <v>69</v>
      </c>
      <c r="F18" s="15">
        <v>2015</v>
      </c>
      <c r="G18" s="15">
        <f t="shared" ca="1" si="2"/>
        <v>10</v>
      </c>
      <c r="H18" s="30">
        <v>12018045.6</v>
      </c>
      <c r="I18" s="31">
        <v>3977626.88</v>
      </c>
      <c r="J18" s="50">
        <v>1618</v>
      </c>
      <c r="K18" s="50">
        <f t="shared" si="0"/>
        <v>372.14</v>
      </c>
      <c r="L18" s="51">
        <f t="shared" si="1"/>
        <v>1990.1399999999999</v>
      </c>
      <c r="M18" s="35" t="s">
        <v>143</v>
      </c>
      <c r="N18" s="35" t="s">
        <v>144</v>
      </c>
      <c r="O18" s="33" t="s">
        <v>132</v>
      </c>
      <c r="P18" s="34">
        <v>46652</v>
      </c>
      <c r="Q18" s="34">
        <v>48622</v>
      </c>
      <c r="R18" s="29">
        <v>3</v>
      </c>
      <c r="S18" s="11" t="s">
        <v>42</v>
      </c>
      <c r="T18" s="16">
        <v>58.4</v>
      </c>
      <c r="U18" s="17">
        <v>107</v>
      </c>
      <c r="V18" s="21">
        <v>1600</v>
      </c>
      <c r="W18" s="10">
        <v>144</v>
      </c>
      <c r="X18" s="19">
        <v>0</v>
      </c>
      <c r="Y18" s="19">
        <v>135</v>
      </c>
      <c r="Z18" s="19">
        <f t="shared" si="4"/>
        <v>279</v>
      </c>
      <c r="AA18" s="18">
        <v>1</v>
      </c>
      <c r="AB18" s="18" t="s">
        <v>43</v>
      </c>
      <c r="AC18" s="18" t="s">
        <v>43</v>
      </c>
      <c r="AD18" s="18" t="s">
        <v>44</v>
      </c>
      <c r="AE18" s="18" t="s">
        <v>43</v>
      </c>
      <c r="AF18" s="18" t="s">
        <v>43</v>
      </c>
      <c r="AG18" s="18" t="s">
        <v>43</v>
      </c>
      <c r="AH18" s="18">
        <v>4</v>
      </c>
      <c r="AI18" s="18" t="s">
        <v>44</v>
      </c>
      <c r="AJ18" s="18" t="s">
        <v>43</v>
      </c>
      <c r="AK18" s="18">
        <v>2</v>
      </c>
      <c r="AL18" s="18" t="s">
        <v>43</v>
      </c>
      <c r="AM18" s="18" t="s">
        <v>44</v>
      </c>
    </row>
    <row r="19" spans="1:39" ht="39">
      <c r="A19" s="10" t="s">
        <v>86</v>
      </c>
      <c r="B19" s="11" t="s">
        <v>87</v>
      </c>
      <c r="C19" s="12" t="s">
        <v>88</v>
      </c>
      <c r="D19" s="13" t="s">
        <v>89</v>
      </c>
      <c r="E19" s="20" t="s">
        <v>69</v>
      </c>
      <c r="F19" s="15">
        <v>2015</v>
      </c>
      <c r="G19" s="15">
        <f ca="1">YEAR(TODAY())-F19</f>
        <v>10</v>
      </c>
      <c r="H19" s="30">
        <v>12018045.6</v>
      </c>
      <c r="I19" s="31">
        <v>3977626.88</v>
      </c>
      <c r="J19" s="50">
        <v>1618</v>
      </c>
      <c r="K19" s="50">
        <f t="shared" si="0"/>
        <v>372.14</v>
      </c>
      <c r="L19" s="51">
        <f t="shared" si="1"/>
        <v>1990.1399999999999</v>
      </c>
      <c r="M19" s="35" t="s">
        <v>143</v>
      </c>
      <c r="N19" s="35" t="s">
        <v>144</v>
      </c>
      <c r="O19" s="33" t="s">
        <v>133</v>
      </c>
      <c r="P19" s="34">
        <v>46664</v>
      </c>
      <c r="Q19" s="34">
        <v>48622</v>
      </c>
      <c r="R19" s="29">
        <v>3</v>
      </c>
      <c r="S19" s="11" t="s">
        <v>42</v>
      </c>
      <c r="T19" s="16">
        <v>58.4</v>
      </c>
      <c r="U19" s="17">
        <v>107</v>
      </c>
      <c r="V19" s="21">
        <v>1600</v>
      </c>
      <c r="W19" s="10">
        <v>144</v>
      </c>
      <c r="X19" s="19">
        <v>0</v>
      </c>
      <c r="Y19" s="19">
        <v>135</v>
      </c>
      <c r="Z19" s="19">
        <f t="shared" si="4"/>
        <v>279</v>
      </c>
      <c r="AA19" s="18">
        <v>1</v>
      </c>
      <c r="AB19" s="18" t="s">
        <v>43</v>
      </c>
      <c r="AC19" s="18" t="s">
        <v>43</v>
      </c>
      <c r="AD19" s="18" t="s">
        <v>44</v>
      </c>
      <c r="AE19" s="18" t="s">
        <v>43</v>
      </c>
      <c r="AF19" s="18" t="s">
        <v>43</v>
      </c>
      <c r="AG19" s="18" t="s">
        <v>43</v>
      </c>
      <c r="AH19" s="18">
        <v>4</v>
      </c>
      <c r="AI19" s="18" t="s">
        <v>44</v>
      </c>
      <c r="AJ19" s="18" t="s">
        <v>43</v>
      </c>
      <c r="AK19" s="18">
        <v>2</v>
      </c>
      <c r="AL19" s="18" t="s">
        <v>43</v>
      </c>
      <c r="AM19" s="18" t="s">
        <v>44</v>
      </c>
    </row>
    <row r="20" spans="1:39" ht="51.75">
      <c r="A20" s="10" t="s">
        <v>90</v>
      </c>
      <c r="B20" s="11" t="s">
        <v>91</v>
      </c>
      <c r="C20" s="12" t="s">
        <v>92</v>
      </c>
      <c r="D20" s="13" t="s">
        <v>93</v>
      </c>
      <c r="E20" s="20" t="s">
        <v>69</v>
      </c>
      <c r="F20" s="15">
        <v>2021</v>
      </c>
      <c r="G20" s="15">
        <f t="shared" ca="1" si="2"/>
        <v>4</v>
      </c>
      <c r="H20" s="30">
        <v>22197870.260000002</v>
      </c>
      <c r="I20" s="32">
        <v>17149742.390000001</v>
      </c>
      <c r="J20" s="50">
        <v>5967</v>
      </c>
      <c r="K20" s="50">
        <f t="shared" si="0"/>
        <v>1372.41</v>
      </c>
      <c r="L20" s="51">
        <f t="shared" si="1"/>
        <v>7339.41</v>
      </c>
      <c r="M20" s="35" t="s">
        <v>141</v>
      </c>
      <c r="N20" s="35" t="s">
        <v>142</v>
      </c>
      <c r="O20" s="33" t="s">
        <v>121</v>
      </c>
      <c r="P20" s="34">
        <v>46288</v>
      </c>
      <c r="Q20" s="34">
        <v>49941</v>
      </c>
      <c r="R20" s="29">
        <v>4</v>
      </c>
      <c r="S20" s="11" t="s">
        <v>42</v>
      </c>
      <c r="T20" s="16">
        <v>75.599999999999994</v>
      </c>
      <c r="U20" s="17">
        <v>144</v>
      </c>
      <c r="V20" s="21">
        <v>2000</v>
      </c>
      <c r="W20" s="10">
        <f t="shared" ref="W20:W24" si="6">189-X20</f>
        <v>144</v>
      </c>
      <c r="X20" s="19">
        <v>45</v>
      </c>
      <c r="Y20" s="19">
        <v>284</v>
      </c>
      <c r="Z20" s="19">
        <f t="shared" si="4"/>
        <v>473</v>
      </c>
      <c r="AA20" s="18">
        <v>2</v>
      </c>
      <c r="AB20" s="18" t="s">
        <v>43</v>
      </c>
      <c r="AC20" s="18" t="s">
        <v>43</v>
      </c>
      <c r="AD20" s="18" t="s">
        <v>43</v>
      </c>
      <c r="AE20" s="18" t="s">
        <v>43</v>
      </c>
      <c r="AF20" s="18" t="s">
        <v>43</v>
      </c>
      <c r="AG20" s="18" t="s">
        <v>43</v>
      </c>
      <c r="AH20" s="18">
        <v>12</v>
      </c>
      <c r="AI20" s="18" t="s">
        <v>43</v>
      </c>
      <c r="AJ20" s="18" t="s">
        <v>43</v>
      </c>
      <c r="AK20" s="18">
        <v>2</v>
      </c>
      <c r="AL20" s="18" t="s">
        <v>43</v>
      </c>
      <c r="AM20" s="18" t="s">
        <v>43</v>
      </c>
    </row>
    <row r="21" spans="1:39" ht="51.75">
      <c r="A21" s="10" t="s">
        <v>94</v>
      </c>
      <c r="B21" s="11" t="s">
        <v>95</v>
      </c>
      <c r="C21" s="12" t="s">
        <v>96</v>
      </c>
      <c r="D21" s="13" t="s">
        <v>97</v>
      </c>
      <c r="E21" s="20" t="s">
        <v>69</v>
      </c>
      <c r="F21" s="15">
        <v>2021</v>
      </c>
      <c r="G21" s="15">
        <f t="shared" ca="1" si="2"/>
        <v>4</v>
      </c>
      <c r="H21" s="30">
        <v>22197870.260000002</v>
      </c>
      <c r="I21" s="32">
        <v>17149742.390000001</v>
      </c>
      <c r="J21" s="50">
        <v>5967</v>
      </c>
      <c r="K21" s="50">
        <f t="shared" si="0"/>
        <v>1372.41</v>
      </c>
      <c r="L21" s="51">
        <f t="shared" si="1"/>
        <v>7339.41</v>
      </c>
      <c r="M21" s="35" t="s">
        <v>141</v>
      </c>
      <c r="N21" s="35" t="s">
        <v>142</v>
      </c>
      <c r="O21" s="33" t="s">
        <v>121</v>
      </c>
      <c r="P21" s="34">
        <v>46288</v>
      </c>
      <c r="Q21" s="34">
        <v>49941</v>
      </c>
      <c r="R21" s="29">
        <v>4</v>
      </c>
      <c r="S21" s="11" t="s">
        <v>42</v>
      </c>
      <c r="T21" s="16">
        <v>75.599999999999994</v>
      </c>
      <c r="U21" s="17">
        <v>144</v>
      </c>
      <c r="V21" s="21">
        <v>2000</v>
      </c>
      <c r="W21" s="10">
        <f t="shared" si="6"/>
        <v>144</v>
      </c>
      <c r="X21" s="19">
        <v>45</v>
      </c>
      <c r="Y21" s="19">
        <v>284</v>
      </c>
      <c r="Z21" s="19">
        <f t="shared" si="4"/>
        <v>473</v>
      </c>
      <c r="AA21" s="18">
        <v>2</v>
      </c>
      <c r="AB21" s="18" t="s">
        <v>43</v>
      </c>
      <c r="AC21" s="18" t="s">
        <v>43</v>
      </c>
      <c r="AD21" s="18" t="s">
        <v>43</v>
      </c>
      <c r="AE21" s="18" t="s">
        <v>43</v>
      </c>
      <c r="AF21" s="18" t="s">
        <v>43</v>
      </c>
      <c r="AG21" s="18" t="s">
        <v>43</v>
      </c>
      <c r="AH21" s="18">
        <v>12</v>
      </c>
      <c r="AI21" s="18" t="s">
        <v>43</v>
      </c>
      <c r="AJ21" s="18" t="s">
        <v>43</v>
      </c>
      <c r="AK21" s="18">
        <v>2</v>
      </c>
      <c r="AL21" s="18" t="s">
        <v>43</v>
      </c>
      <c r="AM21" s="18" t="s">
        <v>43</v>
      </c>
    </row>
    <row r="22" spans="1:39" ht="51.75">
      <c r="A22" s="10" t="s">
        <v>98</v>
      </c>
      <c r="B22" s="11" t="s">
        <v>99</v>
      </c>
      <c r="C22" s="12" t="s">
        <v>100</v>
      </c>
      <c r="D22" s="13" t="s">
        <v>101</v>
      </c>
      <c r="E22" s="20" t="s">
        <v>69</v>
      </c>
      <c r="F22" s="15">
        <v>2021</v>
      </c>
      <c r="G22" s="15">
        <f t="shared" ca="1" si="2"/>
        <v>4</v>
      </c>
      <c r="H22" s="30">
        <v>22193151.59</v>
      </c>
      <c r="I22" s="32">
        <v>17403092.469999999</v>
      </c>
      <c r="J22" s="50">
        <v>5967</v>
      </c>
      <c r="K22" s="50">
        <f t="shared" si="0"/>
        <v>1372.41</v>
      </c>
      <c r="L22" s="51">
        <f t="shared" si="1"/>
        <v>7339.41</v>
      </c>
      <c r="M22" s="35" t="s">
        <v>141</v>
      </c>
      <c r="N22" s="35" t="s">
        <v>142</v>
      </c>
      <c r="O22" s="33" t="s">
        <v>121</v>
      </c>
      <c r="P22" s="34">
        <v>46350</v>
      </c>
      <c r="Q22" s="34">
        <v>50003</v>
      </c>
      <c r="R22" s="29">
        <v>4</v>
      </c>
      <c r="S22" s="11" t="s">
        <v>42</v>
      </c>
      <c r="T22" s="16">
        <v>75.599999999999994</v>
      </c>
      <c r="U22" s="17">
        <v>144</v>
      </c>
      <c r="V22" s="21">
        <v>2000</v>
      </c>
      <c r="W22" s="10">
        <f t="shared" si="6"/>
        <v>144</v>
      </c>
      <c r="X22" s="19">
        <v>45</v>
      </c>
      <c r="Y22" s="19">
        <v>284</v>
      </c>
      <c r="Z22" s="19">
        <f t="shared" si="4"/>
        <v>473</v>
      </c>
      <c r="AA22" s="18">
        <v>2</v>
      </c>
      <c r="AB22" s="18" t="s">
        <v>43</v>
      </c>
      <c r="AC22" s="18" t="s">
        <v>43</v>
      </c>
      <c r="AD22" s="18" t="s">
        <v>43</v>
      </c>
      <c r="AE22" s="18" t="s">
        <v>43</v>
      </c>
      <c r="AF22" s="18" t="s">
        <v>43</v>
      </c>
      <c r="AG22" s="18" t="s">
        <v>43</v>
      </c>
      <c r="AH22" s="18">
        <v>12</v>
      </c>
      <c r="AI22" s="18" t="s">
        <v>43</v>
      </c>
      <c r="AJ22" s="18" t="s">
        <v>43</v>
      </c>
      <c r="AK22" s="18">
        <v>2</v>
      </c>
      <c r="AL22" s="18" t="s">
        <v>43</v>
      </c>
      <c r="AM22" s="18" t="s">
        <v>43</v>
      </c>
    </row>
    <row r="23" spans="1:39" ht="51.75">
      <c r="A23" s="10" t="s">
        <v>102</v>
      </c>
      <c r="B23" s="11" t="s">
        <v>103</v>
      </c>
      <c r="C23" s="12" t="s">
        <v>104</v>
      </c>
      <c r="D23" s="13" t="s">
        <v>105</v>
      </c>
      <c r="E23" s="20" t="s">
        <v>69</v>
      </c>
      <c r="F23" s="15">
        <v>2021</v>
      </c>
      <c r="G23" s="15">
        <f t="shared" ca="1" si="2"/>
        <v>4</v>
      </c>
      <c r="H23" s="30">
        <v>22192342.68</v>
      </c>
      <c r="I23" s="32">
        <v>17403731.460000001</v>
      </c>
      <c r="J23" s="50">
        <v>5967</v>
      </c>
      <c r="K23" s="50">
        <f t="shared" si="0"/>
        <v>1372.41</v>
      </c>
      <c r="L23" s="51">
        <f t="shared" si="1"/>
        <v>7339.41</v>
      </c>
      <c r="M23" s="35" t="s">
        <v>141</v>
      </c>
      <c r="N23" s="35" t="s">
        <v>142</v>
      </c>
      <c r="O23" s="33" t="s">
        <v>121</v>
      </c>
      <c r="P23" s="34">
        <v>46350</v>
      </c>
      <c r="Q23" s="34">
        <v>50003</v>
      </c>
      <c r="R23" s="29">
        <v>4</v>
      </c>
      <c r="S23" s="11" t="s">
        <v>42</v>
      </c>
      <c r="T23" s="16">
        <v>75.599999999999994</v>
      </c>
      <c r="U23" s="17">
        <v>144</v>
      </c>
      <c r="V23" s="21">
        <v>2000</v>
      </c>
      <c r="W23" s="10">
        <f t="shared" si="6"/>
        <v>144</v>
      </c>
      <c r="X23" s="19">
        <v>45</v>
      </c>
      <c r="Y23" s="19">
        <v>284</v>
      </c>
      <c r="Z23" s="19">
        <f t="shared" si="4"/>
        <v>473</v>
      </c>
      <c r="AA23" s="18">
        <v>2</v>
      </c>
      <c r="AB23" s="18" t="s">
        <v>43</v>
      </c>
      <c r="AC23" s="18" t="s">
        <v>43</v>
      </c>
      <c r="AD23" s="18" t="s">
        <v>43</v>
      </c>
      <c r="AE23" s="18" t="s">
        <v>43</v>
      </c>
      <c r="AF23" s="18" t="s">
        <v>43</v>
      </c>
      <c r="AG23" s="18" t="s">
        <v>43</v>
      </c>
      <c r="AH23" s="18">
        <v>12</v>
      </c>
      <c r="AI23" s="18" t="s">
        <v>43</v>
      </c>
      <c r="AJ23" s="18" t="s">
        <v>43</v>
      </c>
      <c r="AK23" s="18">
        <v>2</v>
      </c>
      <c r="AL23" s="18" t="s">
        <v>43</v>
      </c>
      <c r="AM23" s="18" t="s">
        <v>43</v>
      </c>
    </row>
    <row r="24" spans="1:39" ht="51.75">
      <c r="A24" s="10" t="s">
        <v>106</v>
      </c>
      <c r="B24" s="11" t="s">
        <v>107</v>
      </c>
      <c r="C24" s="12" t="s">
        <v>108</v>
      </c>
      <c r="D24" s="13" t="s">
        <v>109</v>
      </c>
      <c r="E24" s="20" t="s">
        <v>69</v>
      </c>
      <c r="F24" s="15">
        <v>2021</v>
      </c>
      <c r="G24" s="15">
        <f t="shared" ca="1" si="2"/>
        <v>4</v>
      </c>
      <c r="H24" s="30">
        <v>22190724.84</v>
      </c>
      <c r="I24" s="30">
        <v>17401814.469999999</v>
      </c>
      <c r="J24" s="50">
        <v>5967</v>
      </c>
      <c r="K24" s="50">
        <f t="shared" si="0"/>
        <v>1372.41</v>
      </c>
      <c r="L24" s="51">
        <f t="shared" si="1"/>
        <v>7339.41</v>
      </c>
      <c r="M24" s="35" t="s">
        <v>141</v>
      </c>
      <c r="N24" s="35" t="s">
        <v>142</v>
      </c>
      <c r="O24" s="33" t="s">
        <v>121</v>
      </c>
      <c r="P24" s="34">
        <v>46350</v>
      </c>
      <c r="Q24" s="34">
        <v>50003</v>
      </c>
      <c r="R24" s="29">
        <v>4</v>
      </c>
      <c r="S24" s="11" t="s">
        <v>42</v>
      </c>
      <c r="T24" s="16">
        <v>75.599999999999994</v>
      </c>
      <c r="U24" s="17">
        <v>144</v>
      </c>
      <c r="V24" s="21">
        <v>2000</v>
      </c>
      <c r="W24" s="10">
        <f t="shared" si="6"/>
        <v>144</v>
      </c>
      <c r="X24" s="19">
        <v>45</v>
      </c>
      <c r="Y24" s="19">
        <v>284</v>
      </c>
      <c r="Z24" s="19">
        <f t="shared" si="4"/>
        <v>473</v>
      </c>
      <c r="AA24" s="18">
        <v>2</v>
      </c>
      <c r="AB24" s="18" t="s">
        <v>43</v>
      </c>
      <c r="AC24" s="18" t="s">
        <v>43</v>
      </c>
      <c r="AD24" s="18" t="s">
        <v>43</v>
      </c>
      <c r="AE24" s="18" t="s">
        <v>43</v>
      </c>
      <c r="AF24" s="18" t="s">
        <v>43</v>
      </c>
      <c r="AG24" s="18" t="s">
        <v>43</v>
      </c>
      <c r="AH24" s="18">
        <v>12</v>
      </c>
      <c r="AI24" s="18" t="s">
        <v>43</v>
      </c>
      <c r="AJ24" s="18" t="s">
        <v>43</v>
      </c>
      <c r="AK24" s="18">
        <v>2</v>
      </c>
      <c r="AL24" s="18" t="s">
        <v>43</v>
      </c>
      <c r="AM24" s="18" t="s">
        <v>43</v>
      </c>
    </row>
    <row r="25" spans="1:39" s="3" customFormat="1" ht="15" customHeight="1">
      <c r="A25" s="64" t="s">
        <v>110</v>
      </c>
      <c r="B25" s="64"/>
      <c r="C25" s="64"/>
      <c r="D25" s="64"/>
      <c r="E25" s="64"/>
      <c r="F25" s="64"/>
      <c r="G25" s="64"/>
      <c r="H25" s="64"/>
      <c r="I25" s="64"/>
      <c r="J25" s="64"/>
      <c r="K25" s="64"/>
      <c r="L25" s="64"/>
      <c r="M25" s="64"/>
      <c r="N25" s="64"/>
      <c r="O25" s="64"/>
      <c r="P25" s="64"/>
      <c r="Q25" s="64"/>
      <c r="R25" s="64"/>
      <c r="S25" s="64"/>
      <c r="T25" s="64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  <c r="AG25" s="64"/>
      <c r="AH25" s="64"/>
      <c r="AI25" s="64"/>
      <c r="AJ25" s="64"/>
      <c r="AK25" s="64"/>
      <c r="AL25" s="64"/>
      <c r="AM25" s="64"/>
    </row>
    <row r="26" spans="1:39">
      <c r="A26" s="10" t="s">
        <v>37</v>
      </c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18"/>
      <c r="T26" s="24"/>
      <c r="U26" s="25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2"/>
      <c r="AL26" s="22"/>
      <c r="AM26" s="22"/>
    </row>
    <row r="27" spans="1:39">
      <c r="A27" s="10" t="s">
        <v>45</v>
      </c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18"/>
      <c r="T27" s="24"/>
      <c r="U27" s="25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</row>
    <row r="28" spans="1:39">
      <c r="A28" s="10" t="s">
        <v>49</v>
      </c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18"/>
      <c r="T28" s="24"/>
      <c r="U28" s="25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2"/>
      <c r="AK28" s="22"/>
      <c r="AL28" s="22"/>
      <c r="AM28" s="22"/>
    </row>
    <row r="29" spans="1:39">
      <c r="A29" s="10" t="s">
        <v>53</v>
      </c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18"/>
      <c r="T29" s="24"/>
      <c r="U29" s="25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  <c r="AM29" s="22"/>
    </row>
    <row r="30" spans="1:39">
      <c r="A30" s="10" t="s">
        <v>57</v>
      </c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18"/>
      <c r="T30" s="24"/>
      <c r="U30" s="25"/>
      <c r="V30" s="22"/>
      <c r="W30" s="22"/>
      <c r="X30" s="22"/>
      <c r="Y30" s="22"/>
      <c r="Z30" s="22"/>
      <c r="AA30" s="22"/>
      <c r="AB30" s="22"/>
      <c r="AC30" s="22"/>
      <c r="AD30" s="22"/>
      <c r="AE30" s="22"/>
      <c r="AF30" s="22"/>
      <c r="AG30" s="22"/>
      <c r="AH30" s="22"/>
      <c r="AI30" s="22"/>
      <c r="AJ30" s="22"/>
      <c r="AK30" s="22"/>
      <c r="AL30" s="22"/>
      <c r="AM30" s="22"/>
    </row>
    <row r="31" spans="1:39">
      <c r="A31" s="10" t="s">
        <v>61</v>
      </c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18"/>
      <c r="T31" s="24"/>
      <c r="U31" s="25"/>
      <c r="V31" s="22"/>
      <c r="W31" s="22"/>
      <c r="X31" s="22"/>
      <c r="Y31" s="22"/>
      <c r="Z31" s="22"/>
      <c r="AA31" s="22"/>
      <c r="AB31" s="22"/>
      <c r="AC31" s="22"/>
      <c r="AD31" s="22"/>
      <c r="AE31" s="22"/>
      <c r="AF31" s="22"/>
      <c r="AG31" s="22"/>
      <c r="AH31" s="22"/>
      <c r="AI31" s="22"/>
      <c r="AJ31" s="22"/>
      <c r="AK31" s="22"/>
      <c r="AL31" s="22"/>
      <c r="AM31" s="22"/>
    </row>
    <row r="32" spans="1:39">
      <c r="A32" s="10" t="s">
        <v>65</v>
      </c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18"/>
      <c r="T32" s="24"/>
      <c r="U32" s="25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2"/>
      <c r="AH32" s="22"/>
      <c r="AI32" s="22"/>
      <c r="AJ32" s="22"/>
      <c r="AK32" s="22"/>
      <c r="AL32" s="22"/>
      <c r="AM32" s="22"/>
    </row>
    <row r="33" spans="1:39">
      <c r="A33" s="10" t="s">
        <v>70</v>
      </c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18"/>
      <c r="T33" s="24"/>
      <c r="U33" s="25"/>
      <c r="V33" s="22"/>
      <c r="W33" s="22"/>
      <c r="X33" s="22"/>
      <c r="Y33" s="22"/>
      <c r="Z33" s="22"/>
      <c r="AA33" s="22"/>
      <c r="AB33" s="22"/>
      <c r="AC33" s="22"/>
      <c r="AD33" s="22"/>
      <c r="AE33" s="22"/>
      <c r="AF33" s="22"/>
      <c r="AG33" s="22"/>
      <c r="AH33" s="22"/>
      <c r="AI33" s="22"/>
      <c r="AJ33" s="22"/>
      <c r="AK33" s="22"/>
      <c r="AL33" s="22"/>
      <c r="AM33" s="22"/>
    </row>
    <row r="34" spans="1:39">
      <c r="A34" s="10" t="s">
        <v>74</v>
      </c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18"/>
      <c r="T34" s="24"/>
      <c r="U34" s="25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</row>
    <row r="35" spans="1:39">
      <c r="A35" s="10" t="s">
        <v>78</v>
      </c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18"/>
      <c r="T35" s="24"/>
      <c r="U35" s="25"/>
      <c r="V35" s="22"/>
      <c r="W35" s="22"/>
      <c r="X35" s="22"/>
      <c r="Y35" s="22"/>
      <c r="Z35" s="22"/>
      <c r="AA35" s="22"/>
      <c r="AB35" s="22"/>
      <c r="AC35" s="22"/>
      <c r="AD35" s="22"/>
      <c r="AE35" s="22"/>
      <c r="AF35" s="22"/>
      <c r="AG35" s="22"/>
      <c r="AH35" s="22"/>
      <c r="AI35" s="22"/>
      <c r="AJ35" s="22"/>
      <c r="AK35" s="22"/>
      <c r="AL35" s="22"/>
      <c r="AM35" s="22"/>
    </row>
    <row r="36" spans="1:39">
      <c r="A36" s="26" t="s">
        <v>111</v>
      </c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18"/>
      <c r="T36" s="24"/>
      <c r="U36" s="25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</row>
    <row r="37" spans="1:39">
      <c r="T37" s="27"/>
      <c r="U37" s="28"/>
    </row>
    <row r="38" spans="1:39">
      <c r="T38" s="27"/>
      <c r="U38" s="28"/>
    </row>
    <row r="39" spans="1:39">
      <c r="T39" s="27"/>
      <c r="U39" s="28"/>
    </row>
    <row r="40" spans="1:39">
      <c r="T40" s="27"/>
      <c r="U40" s="28"/>
    </row>
    <row r="41" spans="1:39">
      <c r="T41" s="27"/>
      <c r="U41" s="28"/>
    </row>
    <row r="42" spans="1:39">
      <c r="T42" s="27"/>
      <c r="U42" s="28"/>
    </row>
    <row r="43" spans="1:39">
      <c r="T43" s="27"/>
      <c r="U43" s="28"/>
    </row>
    <row r="44" spans="1:39">
      <c r="T44" s="27"/>
      <c r="U44" s="28"/>
    </row>
    <row r="45" spans="1:39">
      <c r="T45" s="27"/>
      <c r="U45" s="28"/>
    </row>
    <row r="46" spans="1:39">
      <c r="T46" s="27"/>
      <c r="U46" s="28"/>
    </row>
    <row r="47" spans="1:39">
      <c r="T47" s="27"/>
      <c r="U47" s="28"/>
    </row>
    <row r="48" spans="1:39">
      <c r="T48" s="27"/>
    </row>
  </sheetData>
  <mergeCells count="41">
    <mergeCell ref="E4:E6"/>
    <mergeCell ref="N5:N6"/>
    <mergeCell ref="A25:AM25"/>
    <mergeCell ref="Z5:Z6"/>
    <mergeCell ref="AA5:AA6"/>
    <mergeCell ref="AK5:AK6"/>
    <mergeCell ref="I5:I6"/>
    <mergeCell ref="O4:O6"/>
    <mergeCell ref="P4:Q4"/>
    <mergeCell ref="P5:P6"/>
    <mergeCell ref="Q5:Q6"/>
    <mergeCell ref="A7:AM7"/>
    <mergeCell ref="A4:A6"/>
    <mergeCell ref="B4:B6"/>
    <mergeCell ref="C4:C6"/>
    <mergeCell ref="AJ5:AJ6"/>
    <mergeCell ref="D4:D6"/>
    <mergeCell ref="AG5:AG6"/>
    <mergeCell ref="AH5:AI5"/>
    <mergeCell ref="AA4:AM4"/>
    <mergeCell ref="AL5:AL6"/>
    <mergeCell ref="AM5:AM6"/>
    <mergeCell ref="AB5:AD5"/>
    <mergeCell ref="AE5:AE6"/>
    <mergeCell ref="AF5:AF6"/>
    <mergeCell ref="F4:F6"/>
    <mergeCell ref="W5:X5"/>
    <mergeCell ref="Y5:Y6"/>
    <mergeCell ref="S4:S6"/>
    <mergeCell ref="T4:V4"/>
    <mergeCell ref="W4:Z4"/>
    <mergeCell ref="H4:I4"/>
    <mergeCell ref="G4:G6"/>
    <mergeCell ref="R4:R6"/>
    <mergeCell ref="J4:L4"/>
    <mergeCell ref="J5:J6"/>
    <mergeCell ref="K5:K6"/>
    <mergeCell ref="L5:L6"/>
    <mergeCell ref="H5:H6"/>
    <mergeCell ref="M4:N4"/>
    <mergeCell ref="M5:M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3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7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Strzelczyk, Artur</dc:creator>
  <cp:lastModifiedBy>Zaremba, Mateusz</cp:lastModifiedBy>
  <cp:lastPrinted>2025-09-03T10:28:52Z</cp:lastPrinted>
  <dcterms:created xsi:type="dcterms:W3CDTF">2025-04-10T10:30:28Z</dcterms:created>
  <dcterms:modified xsi:type="dcterms:W3CDTF">2025-11-19T07:30:07Z</dcterms:modified>
</cp:coreProperties>
</file>